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Negocio\Blog\4\"/>
    </mc:Choice>
  </mc:AlternateContent>
  <xr:revisionPtr revIDLastSave="0" documentId="13_ncr:1_{D479CFD7-D6D5-4B60-A983-946B2AC18201}" xr6:coauthVersionLast="43" xr6:coauthVersionMax="43" xr10:uidLastSave="{00000000-0000-0000-0000-000000000000}"/>
  <bookViews>
    <workbookView xWindow="-120" yWindow="-120" windowWidth="20730" windowHeight="11310" activeTab="1" xr2:uid="{FE536E90-6020-47D7-81BC-C2AFC0473A85}"/>
  </bookViews>
  <sheets>
    <sheet name="Planilha1" sheetId="1" r:id="rId1"/>
    <sheet name="Planilha3" sheetId="3" r:id="rId2"/>
    <sheet name="Planilha2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J10" i="3"/>
  <c r="J11" i="3"/>
  <c r="J12" i="3"/>
  <c r="J13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F18" i="3"/>
  <c r="E18" i="3"/>
  <c r="F17" i="3"/>
  <c r="E17" i="3"/>
  <c r="F16" i="3"/>
  <c r="E16" i="3"/>
  <c r="F15" i="3"/>
  <c r="E15" i="3"/>
  <c r="J4" i="3"/>
  <c r="I4" i="3"/>
  <c r="H4" i="3"/>
  <c r="H4" i="1" l="1"/>
  <c r="J5" i="1"/>
  <c r="J6" i="1"/>
  <c r="J7" i="1"/>
  <c r="J8" i="1"/>
  <c r="J9" i="1"/>
  <c r="J10" i="1"/>
  <c r="J11" i="1"/>
  <c r="J12" i="1"/>
  <c r="J13" i="1"/>
  <c r="J4" i="1"/>
  <c r="I6" i="1"/>
  <c r="I7" i="1"/>
  <c r="I8" i="1"/>
  <c r="I9" i="1"/>
  <c r="I10" i="1"/>
  <c r="I11" i="1"/>
  <c r="I12" i="1"/>
  <c r="I13" i="1"/>
  <c r="I5" i="1"/>
  <c r="I4" i="1"/>
  <c r="H6" i="1"/>
  <c r="H7" i="1"/>
  <c r="H8" i="1"/>
  <c r="H9" i="1"/>
  <c r="H10" i="1"/>
  <c r="H11" i="1"/>
  <c r="H12" i="1"/>
  <c r="H13" i="1"/>
  <c r="H5" i="1"/>
  <c r="D9" i="2" l="1"/>
  <c r="F18" i="1"/>
  <c r="F16" i="1"/>
  <c r="F15" i="1"/>
  <c r="F17" i="1"/>
  <c r="E18" i="1"/>
  <c r="E17" i="1"/>
  <c r="E16" i="1"/>
  <c r="E15" i="1"/>
  <c r="E9" i="2"/>
  <c r="C9" i="2"/>
  <c r="B9" i="2"/>
  <c r="E4" i="2"/>
  <c r="E5" i="2"/>
  <c r="E6" i="2"/>
  <c r="E7" i="2"/>
  <c r="E8" i="2"/>
  <c r="E3" i="2"/>
</calcChain>
</file>

<file path=xl/sharedStrings.xml><?xml version="1.0" encoding="utf-8"?>
<sst xmlns="http://schemas.openxmlformats.org/spreadsheetml/2006/main" count="123" uniqueCount="52">
  <si>
    <t>COD</t>
  </si>
  <si>
    <t>Nome</t>
  </si>
  <si>
    <t>Sexo</t>
  </si>
  <si>
    <t>Modalidade</t>
  </si>
  <si>
    <t>Idade</t>
  </si>
  <si>
    <t>Peso</t>
  </si>
  <si>
    <t>Altura</t>
  </si>
  <si>
    <t>Maria Rosangela da Silva</t>
  </si>
  <si>
    <t>Marcos Paulo Furlan</t>
  </si>
  <si>
    <t>Eduardo Gomes de Oliveira</t>
  </si>
  <si>
    <t>Maria Paula Rodrigues</t>
  </si>
  <si>
    <t>Anderson Luiz de Melo</t>
  </si>
  <si>
    <t>Fernando Souza</t>
  </si>
  <si>
    <t>Mauricio de Oliveira Neto</t>
  </si>
  <si>
    <t>Vanuza dos Santos</t>
  </si>
  <si>
    <t>Lúcia da Silva</t>
  </si>
  <si>
    <t>Carlos Chagas</t>
  </si>
  <si>
    <t>Feminino</t>
  </si>
  <si>
    <t>Masculino</t>
  </si>
  <si>
    <t>Atletismo</t>
  </si>
  <si>
    <t>Natação</t>
  </si>
  <si>
    <t>Ginastica</t>
  </si>
  <si>
    <t>Ginástica</t>
  </si>
  <si>
    <t>Valores Máximos</t>
  </si>
  <si>
    <t>Valores Mínimos</t>
  </si>
  <si>
    <t>Valores Médios</t>
  </si>
  <si>
    <t>Cadastro de atletas</t>
  </si>
  <si>
    <t>Itens</t>
  </si>
  <si>
    <t>Quantidade</t>
  </si>
  <si>
    <t>Valor</t>
  </si>
  <si>
    <t>Liquidificador</t>
  </si>
  <si>
    <t>Ferro Passar</t>
  </si>
  <si>
    <t>Batedeira</t>
  </si>
  <si>
    <t>Forno Elétrico</t>
  </si>
  <si>
    <t>Comprar</t>
  </si>
  <si>
    <t>Impressora</t>
  </si>
  <si>
    <t>Aspirador</t>
  </si>
  <si>
    <t>Estoque</t>
  </si>
  <si>
    <t>Estoque Produto</t>
  </si>
  <si>
    <t>Total</t>
  </si>
  <si>
    <t>;</t>
  </si>
  <si>
    <t>:</t>
  </si>
  <si>
    <t>E</t>
  </si>
  <si>
    <t>Valores soma</t>
  </si>
  <si>
    <t>Ate</t>
  </si>
  <si>
    <t>Categoria</t>
  </si>
  <si>
    <t>Juvenil</t>
  </si>
  <si>
    <t>Profissional</t>
  </si>
  <si>
    <t>Master</t>
  </si>
  <si>
    <t>Competição</t>
  </si>
  <si>
    <t>Aptos E</t>
  </si>
  <si>
    <t>Aptos 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</si>
</sst>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1" xfId="0" applyFill="1" applyBorder="1"/>
    <xf numFmtId="44" fontId="0" fillId="2" borderId="1" xfId="1" applyFont="1" applyFill="1" applyBorder="1"/>
    <xf numFmtId="0" fontId="3" fillId="3" borderId="1" xfId="0" applyFont="1" applyFill="1" applyBorder="1"/>
    <xf numFmtId="0" fontId="0" fillId="4" borderId="1" xfId="0" applyFill="1" applyBorder="1"/>
    <xf numFmtId="0" fontId="5" fillId="0" borderId="0" xfId="0" applyFont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4" fontId="0" fillId="4" borderId="1" xfId="0" applyNumberFormat="1" applyFill="1" applyBorder="1"/>
    <xf numFmtId="44" fontId="0" fillId="2" borderId="1" xfId="0" applyNumberFormat="1" applyFill="1" applyBorder="1"/>
    <xf numFmtId="0" fontId="2" fillId="3" borderId="1" xfId="0" applyFont="1" applyFill="1" applyBorder="1"/>
    <xf numFmtId="0" fontId="0" fillId="5" borderId="1" xfId="0" applyFill="1" applyBorder="1"/>
    <xf numFmtId="0" fontId="2" fillId="3" borderId="0" xfId="0" applyFont="1" applyFill="1" applyBorder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789E8-EB83-4F14-A06D-A0D3D693D937}">
  <dimension ref="A1:N18"/>
  <sheetViews>
    <sheetView showGridLines="0" zoomScale="106" zoomScaleNormal="106" workbookViewId="0">
      <selection activeCell="J4" sqref="J4"/>
    </sheetView>
  </sheetViews>
  <sheetFormatPr defaultRowHeight="15" x14ac:dyDescent="0.25"/>
  <cols>
    <col min="2" max="2" width="25.5703125" bestFit="1" customWidth="1"/>
    <col min="3" max="3" width="10" bestFit="1" customWidth="1"/>
    <col min="4" max="4" width="11.5703125" bestFit="1" customWidth="1"/>
    <col min="5" max="5" width="17.28515625" customWidth="1"/>
    <col min="6" max="6" width="9.42578125" customWidth="1"/>
    <col min="7" max="7" width="10.5703125" customWidth="1"/>
    <col min="8" max="10" width="14.28515625" customWidth="1"/>
    <col min="13" max="13" width="11.42578125" bestFit="1" customWidth="1"/>
    <col min="14" max="14" width="11.85546875" bestFit="1" customWidth="1"/>
  </cols>
  <sheetData>
    <row r="1" spans="1:14" ht="32.25" customHeight="1" x14ac:dyDescent="0.25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2"/>
    </row>
    <row r="3" spans="1:14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45</v>
      </c>
      <c r="I3" s="17" t="s">
        <v>50</v>
      </c>
      <c r="J3" s="17" t="s">
        <v>51</v>
      </c>
      <c r="L3" s="13" t="s">
        <v>4</v>
      </c>
      <c r="M3" s="13" t="s">
        <v>45</v>
      </c>
      <c r="N3" s="15" t="s">
        <v>49</v>
      </c>
    </row>
    <row r="4" spans="1:14" x14ac:dyDescent="0.25">
      <c r="A4" s="18">
        <v>1</v>
      </c>
      <c r="B4" s="14" t="s">
        <v>7</v>
      </c>
      <c r="C4" s="14" t="s">
        <v>18</v>
      </c>
      <c r="D4" s="14" t="s">
        <v>20</v>
      </c>
      <c r="E4" s="18">
        <v>20</v>
      </c>
      <c r="F4" s="18">
        <v>50</v>
      </c>
      <c r="G4" s="18">
        <v>1.67</v>
      </c>
      <c r="H4" s="14" t="str">
        <f>IF(E4&lt;18,"Juvenil",IF(E4&lt;30,"Profissional","Master"))</f>
        <v>Profissional</v>
      </c>
      <c r="I4" s="14" t="str">
        <f>IF(AND(C4="Feminino",D4="Atletismo"),"Participa","Não participa")</f>
        <v>Não participa</v>
      </c>
      <c r="J4" s="14" t="str">
        <f>IF(OR(C4="feminino",D4="Atletismo"),"Participa","Não Participa")</f>
        <v>Não Participa</v>
      </c>
      <c r="L4" s="14">
        <v>18</v>
      </c>
      <c r="M4" s="14" t="s">
        <v>46</v>
      </c>
      <c r="N4" s="14" t="s">
        <v>17</v>
      </c>
    </row>
    <row r="5" spans="1:14" x14ac:dyDescent="0.25">
      <c r="A5" s="18">
        <v>2</v>
      </c>
      <c r="B5" s="14" t="s">
        <v>8</v>
      </c>
      <c r="C5" s="14" t="s">
        <v>18</v>
      </c>
      <c r="D5" s="14" t="s">
        <v>20</v>
      </c>
      <c r="E5" s="18">
        <v>17</v>
      </c>
      <c r="F5" s="18">
        <v>77</v>
      </c>
      <c r="G5" s="18">
        <v>1.81</v>
      </c>
      <c r="H5" s="14" t="str">
        <f>IF(E5&lt;18,"Juvenil",IF(E5&lt;30,"Profissional","Master"))</f>
        <v>Juvenil</v>
      </c>
      <c r="I5" s="14" t="str">
        <f>IF(AND(C5="Feminino",D5="Atletismo"),"Participa","Não participa")</f>
        <v>Não participa</v>
      </c>
      <c r="J5" s="14" t="str">
        <f t="shared" ref="J5:J13" si="0">IF(OR(C5="feminino",D5="Atletismo"),"Participa","Não Participa")</f>
        <v>Não Participa</v>
      </c>
      <c r="L5" s="14">
        <v>30</v>
      </c>
      <c r="M5" s="14" t="s">
        <v>47</v>
      </c>
      <c r="N5" s="14" t="s">
        <v>19</v>
      </c>
    </row>
    <row r="6" spans="1:14" x14ac:dyDescent="0.25">
      <c r="A6" s="18">
        <v>3</v>
      </c>
      <c r="B6" s="14" t="s">
        <v>9</v>
      </c>
      <c r="C6" s="14" t="s">
        <v>18</v>
      </c>
      <c r="D6" s="14" t="s">
        <v>20</v>
      </c>
      <c r="E6" s="18">
        <v>18</v>
      </c>
      <c r="F6" s="18">
        <v>75</v>
      </c>
      <c r="G6" s="18">
        <v>1.88</v>
      </c>
      <c r="H6" s="14" t="str">
        <f t="shared" ref="H6:H13" si="1">IF(E6&lt;18,"Juvenil",IF(E6&lt;30,"Profissional","Master"))</f>
        <v>Profissional</v>
      </c>
      <c r="I6" s="14" t="str">
        <f t="shared" ref="I6:I13" si="2">IF(AND(C6="Feminino",D6="Atletismo"),"Participa","Não participa")</f>
        <v>Não participa</v>
      </c>
      <c r="J6" s="14" t="str">
        <f t="shared" si="0"/>
        <v>Não Participa</v>
      </c>
      <c r="L6" s="14"/>
      <c r="M6" s="14" t="s">
        <v>48</v>
      </c>
      <c r="N6" s="14"/>
    </row>
    <row r="7" spans="1:14" x14ac:dyDescent="0.25">
      <c r="A7" s="18">
        <v>4</v>
      </c>
      <c r="B7" s="14" t="s">
        <v>10</v>
      </c>
      <c r="C7" s="14" t="s">
        <v>17</v>
      </c>
      <c r="D7" s="14" t="s">
        <v>21</v>
      </c>
      <c r="E7" s="18">
        <v>15</v>
      </c>
      <c r="F7" s="18">
        <v>54</v>
      </c>
      <c r="G7" s="18">
        <v>1.55</v>
      </c>
      <c r="H7" s="14" t="str">
        <f t="shared" si="1"/>
        <v>Juvenil</v>
      </c>
      <c r="I7" s="14" t="str">
        <f t="shared" si="2"/>
        <v>Não participa</v>
      </c>
      <c r="J7" s="14" t="str">
        <f t="shared" si="0"/>
        <v>Participa</v>
      </c>
    </row>
    <row r="8" spans="1:14" x14ac:dyDescent="0.25">
      <c r="A8" s="18">
        <v>5</v>
      </c>
      <c r="B8" s="14" t="s">
        <v>11</v>
      </c>
      <c r="C8" s="14" t="s">
        <v>18</v>
      </c>
      <c r="D8" s="14" t="s">
        <v>19</v>
      </c>
      <c r="E8" s="18">
        <v>21</v>
      </c>
      <c r="F8" s="18">
        <v>57</v>
      </c>
      <c r="G8" s="18">
        <v>1.7</v>
      </c>
      <c r="H8" s="14" t="str">
        <f t="shared" si="1"/>
        <v>Profissional</v>
      </c>
      <c r="I8" s="14" t="str">
        <f t="shared" si="2"/>
        <v>Não participa</v>
      </c>
      <c r="J8" s="14" t="str">
        <f t="shared" si="0"/>
        <v>Participa</v>
      </c>
    </row>
    <row r="9" spans="1:14" x14ac:dyDescent="0.25">
      <c r="A9" s="18">
        <v>6</v>
      </c>
      <c r="B9" s="14" t="s">
        <v>12</v>
      </c>
      <c r="C9" s="14" t="s">
        <v>18</v>
      </c>
      <c r="D9" s="14" t="s">
        <v>22</v>
      </c>
      <c r="E9" s="18">
        <v>13</v>
      </c>
      <c r="F9" s="18">
        <v>48</v>
      </c>
      <c r="G9" s="18">
        <v>1.51</v>
      </c>
      <c r="H9" s="14" t="str">
        <f t="shared" si="1"/>
        <v>Juvenil</v>
      </c>
      <c r="I9" s="14" t="str">
        <f t="shared" si="2"/>
        <v>Não participa</v>
      </c>
      <c r="J9" s="14" t="str">
        <f t="shared" si="0"/>
        <v>Não Participa</v>
      </c>
    </row>
    <row r="10" spans="1:14" x14ac:dyDescent="0.25">
      <c r="A10" s="18">
        <v>7</v>
      </c>
      <c r="B10" s="14" t="s">
        <v>15</v>
      </c>
      <c r="C10" s="14" t="s">
        <v>18</v>
      </c>
      <c r="D10" s="14" t="s">
        <v>19</v>
      </c>
      <c r="E10" s="18">
        <v>32</v>
      </c>
      <c r="F10" s="18">
        <v>59</v>
      </c>
      <c r="G10" s="18">
        <v>1.62</v>
      </c>
      <c r="H10" s="14" t="str">
        <f t="shared" si="1"/>
        <v>Master</v>
      </c>
      <c r="I10" s="14" t="str">
        <f t="shared" si="2"/>
        <v>Não participa</v>
      </c>
      <c r="J10" s="14" t="str">
        <f t="shared" si="0"/>
        <v>Participa</v>
      </c>
    </row>
    <row r="11" spans="1:14" x14ac:dyDescent="0.25">
      <c r="A11" s="18">
        <v>8</v>
      </c>
      <c r="B11" s="14" t="s">
        <v>13</v>
      </c>
      <c r="C11" s="14" t="s">
        <v>18</v>
      </c>
      <c r="D11" s="14" t="s">
        <v>19</v>
      </c>
      <c r="E11" s="18">
        <v>19</v>
      </c>
      <c r="F11" s="18">
        <v>65</v>
      </c>
      <c r="G11" s="18">
        <v>1.69</v>
      </c>
      <c r="H11" s="14" t="str">
        <f t="shared" si="1"/>
        <v>Profissional</v>
      </c>
      <c r="I11" s="14" t="str">
        <f t="shared" si="2"/>
        <v>Não participa</v>
      </c>
      <c r="J11" s="14" t="str">
        <f t="shared" si="0"/>
        <v>Participa</v>
      </c>
    </row>
    <row r="12" spans="1:14" x14ac:dyDescent="0.25">
      <c r="A12" s="18">
        <v>9</v>
      </c>
      <c r="B12" s="14" t="s">
        <v>14</v>
      </c>
      <c r="C12" s="14" t="s">
        <v>17</v>
      </c>
      <c r="D12" s="14" t="s">
        <v>19</v>
      </c>
      <c r="E12" s="18">
        <v>17</v>
      </c>
      <c r="F12" s="18">
        <v>56</v>
      </c>
      <c r="G12" s="18">
        <v>1.77</v>
      </c>
      <c r="H12" s="14" t="str">
        <f t="shared" si="1"/>
        <v>Juvenil</v>
      </c>
      <c r="I12" s="14" t="str">
        <f t="shared" si="2"/>
        <v>Participa</v>
      </c>
      <c r="J12" s="14" t="str">
        <f t="shared" si="0"/>
        <v>Participa</v>
      </c>
    </row>
    <row r="13" spans="1:14" x14ac:dyDescent="0.25">
      <c r="A13" s="18">
        <v>10</v>
      </c>
      <c r="B13" s="14" t="s">
        <v>16</v>
      </c>
      <c r="C13" s="14" t="s">
        <v>18</v>
      </c>
      <c r="D13" s="14" t="s">
        <v>20</v>
      </c>
      <c r="E13" s="18">
        <v>24</v>
      </c>
      <c r="F13" s="18">
        <v>78</v>
      </c>
      <c r="G13" s="18">
        <v>1.82</v>
      </c>
      <c r="H13" s="14" t="str">
        <f t="shared" si="1"/>
        <v>Profissional</v>
      </c>
      <c r="I13" s="14" t="str">
        <f t="shared" si="2"/>
        <v>Não participa</v>
      </c>
      <c r="J13" s="14" t="str">
        <f t="shared" si="0"/>
        <v>Não Participa</v>
      </c>
    </row>
    <row r="15" spans="1:14" x14ac:dyDescent="0.25">
      <c r="B15" s="19" t="s">
        <v>23</v>
      </c>
      <c r="C15" s="19"/>
      <c r="D15" s="19"/>
      <c r="E15" s="14">
        <f>MAX(E4:E13)</f>
        <v>32</v>
      </c>
      <c r="F15" s="14">
        <f>MAX(F4:F13)</f>
        <v>78</v>
      </c>
      <c r="G15" s="16"/>
      <c r="H15" s="16"/>
      <c r="I15" s="16"/>
      <c r="J15" s="16"/>
    </row>
    <row r="16" spans="1:14" x14ac:dyDescent="0.25">
      <c r="B16" s="19" t="s">
        <v>24</v>
      </c>
      <c r="C16" s="19"/>
      <c r="D16" s="19"/>
      <c r="E16" s="14">
        <f>MIN(E4:E13)</f>
        <v>13</v>
      </c>
      <c r="F16" s="14">
        <f>MIN(F4:F13)</f>
        <v>48</v>
      </c>
      <c r="G16" s="16"/>
      <c r="H16" s="16"/>
      <c r="I16" s="16"/>
      <c r="J16" s="16"/>
    </row>
    <row r="17" spans="2:10" x14ac:dyDescent="0.25">
      <c r="B17" s="19" t="s">
        <v>25</v>
      </c>
      <c r="C17" s="19"/>
      <c r="D17" s="19"/>
      <c r="E17" s="14">
        <f>AVERAGE(E4:E13)</f>
        <v>19.600000000000001</v>
      </c>
      <c r="F17" s="14">
        <f>AVERAGE(F4:F13)</f>
        <v>61.9</v>
      </c>
      <c r="G17" s="16"/>
      <c r="H17" s="16"/>
      <c r="I17" s="16"/>
      <c r="J17" s="16"/>
    </row>
    <row r="18" spans="2:10" x14ac:dyDescent="0.25">
      <c r="B18" s="19" t="s">
        <v>43</v>
      </c>
      <c r="C18" s="19"/>
      <c r="D18" s="19"/>
      <c r="E18" s="14">
        <f>SUM(E4:E13)</f>
        <v>196</v>
      </c>
      <c r="F18" s="14">
        <f>SUM(F4:F13)</f>
        <v>619</v>
      </c>
      <c r="G18" s="16"/>
      <c r="H18" s="16"/>
      <c r="I18" s="16"/>
      <c r="J18" s="16"/>
    </row>
  </sheetData>
  <mergeCells count="5">
    <mergeCell ref="B15:D15"/>
    <mergeCell ref="B16:D16"/>
    <mergeCell ref="B17:D17"/>
    <mergeCell ref="B18:D18"/>
    <mergeCell ref="A1:J1"/>
  </mergeCells>
  <conditionalFormatting sqref="J4:J13">
    <cfRule type="containsText" dxfId="5" priority="6" operator="containsText" text="Participa">
      <formula>NOT(ISERROR(SEARCH("Participa",J4)))</formula>
    </cfRule>
    <cfRule type="containsText" dxfId="4" priority="5" operator="containsText" text="Não Participa">
      <formula>NOT(ISERROR(SEARCH("Não Participa",J4)))</formula>
    </cfRule>
  </conditionalFormatting>
  <conditionalFormatting sqref="I4:I13">
    <cfRule type="containsText" dxfId="3" priority="4" operator="containsText" text="Participa">
      <formula>NOT(ISERROR(SEARCH("Participa",I4)))</formula>
    </cfRule>
    <cfRule type="containsText" dxfId="2" priority="3" operator="containsText" text="Não Participa">
      <formula>NOT(ISERROR(SEARCH("Não Participa",I4)))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AD08-34D1-4EB6-8D11-A35DDEE588DD}">
  <dimension ref="A1:N18"/>
  <sheetViews>
    <sheetView showGridLines="0" tabSelected="1" zoomScale="106" zoomScaleNormal="106" workbookViewId="0">
      <selection activeCell="H18" sqref="H18"/>
    </sheetView>
  </sheetViews>
  <sheetFormatPr defaultRowHeight="15" x14ac:dyDescent="0.25"/>
  <cols>
    <col min="2" max="2" width="25.5703125" bestFit="1" customWidth="1"/>
    <col min="3" max="3" width="10" bestFit="1" customWidth="1"/>
    <col min="4" max="4" width="11.5703125" bestFit="1" customWidth="1"/>
    <col min="5" max="5" width="17.28515625" customWidth="1"/>
    <col min="6" max="6" width="9.42578125" customWidth="1"/>
    <col min="7" max="7" width="10.5703125" customWidth="1"/>
    <col min="8" max="10" width="14.28515625" customWidth="1"/>
    <col min="13" max="13" width="11.42578125" bestFit="1" customWidth="1"/>
    <col min="14" max="14" width="11.85546875" bestFit="1" customWidth="1"/>
  </cols>
  <sheetData>
    <row r="1" spans="1:14" ht="32.25" customHeight="1" x14ac:dyDescent="0.25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2"/>
    </row>
    <row r="3" spans="1:14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45</v>
      </c>
      <c r="I3" s="17" t="s">
        <v>50</v>
      </c>
      <c r="J3" s="17" t="s">
        <v>51</v>
      </c>
      <c r="L3" s="13" t="s">
        <v>4</v>
      </c>
      <c r="M3" s="13" t="s">
        <v>45</v>
      </c>
      <c r="N3" s="15" t="s">
        <v>49</v>
      </c>
    </row>
    <row r="4" spans="1:14" x14ac:dyDescent="0.25">
      <c r="A4" s="18">
        <v>1</v>
      </c>
      <c r="B4" s="14" t="s">
        <v>7</v>
      </c>
      <c r="C4" s="14" t="s">
        <v>18</v>
      </c>
      <c r="D4" s="14" t="s">
        <v>20</v>
      </c>
      <c r="E4" s="18">
        <v>20</v>
      </c>
      <c r="F4" s="18">
        <v>50</v>
      </c>
      <c r="G4" s="18">
        <v>1.67</v>
      </c>
      <c r="H4" s="14" t="str">
        <f>IF(E4&lt;18,"Juvenil",IF(E4&lt;30,"Profissional","Master"))</f>
        <v>Profissional</v>
      </c>
      <c r="I4" s="14" t="str">
        <f>IF(AND(C4="Feminino",D4="Atletismo"),"Participa","Não participa")</f>
        <v>Não participa</v>
      </c>
      <c r="J4" s="14" t="str">
        <f>IF(OR(C4="feminino",D4="Atletismo"),"Participa","Não Participa")</f>
        <v>Não Participa</v>
      </c>
      <c r="L4" s="14">
        <v>18</v>
      </c>
      <c r="M4" s="14" t="s">
        <v>46</v>
      </c>
      <c r="N4" s="14" t="s">
        <v>17</v>
      </c>
    </row>
    <row r="5" spans="1:14" x14ac:dyDescent="0.25">
      <c r="A5" s="18">
        <v>2</v>
      </c>
      <c r="B5" s="14" t="s">
        <v>8</v>
      </c>
      <c r="C5" s="14" t="s">
        <v>18</v>
      </c>
      <c r="D5" s="14" t="s">
        <v>20</v>
      </c>
      <c r="E5" s="18">
        <v>17</v>
      </c>
      <c r="F5" s="18">
        <v>77</v>
      </c>
      <c r="G5" s="18">
        <v>1.81</v>
      </c>
      <c r="H5" s="14" t="str">
        <f>IF(E5&lt;18,"Juvenil",IF(E5&lt;30,"Profissional","Master"))</f>
        <v>Juvenil</v>
      </c>
      <c r="I5" s="14" t="str">
        <f>IF(AND(C5="Feminino",D5="Atletismo"),"Participa","Não participa")</f>
        <v>Não participa</v>
      </c>
      <c r="J5" s="14" t="str">
        <f t="shared" ref="J5:J13" si="0">IF(OR(C5="feminino",D5="Atletismo"),"Participa","Não Participa")</f>
        <v>Não Participa</v>
      </c>
      <c r="L5" s="14">
        <v>30</v>
      </c>
      <c r="M5" s="14" t="s">
        <v>47</v>
      </c>
      <c r="N5" s="14" t="s">
        <v>19</v>
      </c>
    </row>
    <row r="6" spans="1:14" x14ac:dyDescent="0.25">
      <c r="A6" s="18">
        <v>3</v>
      </c>
      <c r="B6" s="14" t="s">
        <v>9</v>
      </c>
      <c r="C6" s="14" t="s">
        <v>18</v>
      </c>
      <c r="D6" s="14" t="s">
        <v>20</v>
      </c>
      <c r="E6" s="18">
        <v>18</v>
      </c>
      <c r="F6" s="18">
        <v>75</v>
      </c>
      <c r="G6" s="18">
        <v>1.88</v>
      </c>
      <c r="H6" s="14" t="str">
        <f t="shared" ref="H6:H13" si="1">IF(E6&lt;18,"Juvenil",IF(E6&lt;30,"Profissional","Master"))</f>
        <v>Profissional</v>
      </c>
      <c r="I6" s="14" t="str">
        <f t="shared" ref="I6:I13" si="2">IF(AND(C6="Feminino",D6="Atletismo"),"Participa","Não participa")</f>
        <v>Não participa</v>
      </c>
      <c r="J6" s="14" t="str">
        <f t="shared" si="0"/>
        <v>Não Participa</v>
      </c>
      <c r="L6" s="14"/>
      <c r="M6" s="14" t="s">
        <v>48</v>
      </c>
      <c r="N6" s="14"/>
    </row>
    <row r="7" spans="1:14" x14ac:dyDescent="0.25">
      <c r="A7" s="18">
        <v>4</v>
      </c>
      <c r="B7" s="14" t="s">
        <v>10</v>
      </c>
      <c r="C7" s="14" t="s">
        <v>17</v>
      </c>
      <c r="D7" s="14" t="s">
        <v>21</v>
      </c>
      <c r="E7" s="18">
        <v>15</v>
      </c>
      <c r="F7" s="18">
        <v>54</v>
      </c>
      <c r="G7" s="18">
        <v>1.55</v>
      </c>
      <c r="H7" s="14" t="str">
        <f t="shared" si="1"/>
        <v>Juvenil</v>
      </c>
      <c r="I7" s="14" t="str">
        <f t="shared" si="2"/>
        <v>Não participa</v>
      </c>
      <c r="J7" s="14" t="str">
        <f t="shared" si="0"/>
        <v>Participa</v>
      </c>
    </row>
    <row r="8" spans="1:14" x14ac:dyDescent="0.25">
      <c r="A8" s="18">
        <v>5</v>
      </c>
      <c r="B8" s="14" t="s">
        <v>11</v>
      </c>
      <c r="C8" s="14" t="s">
        <v>18</v>
      </c>
      <c r="D8" s="14" t="s">
        <v>19</v>
      </c>
      <c r="E8" s="18">
        <v>21</v>
      </c>
      <c r="F8" s="18">
        <v>57</v>
      </c>
      <c r="G8" s="18">
        <v>1.7</v>
      </c>
      <c r="H8" s="14" t="str">
        <f t="shared" si="1"/>
        <v>Profissional</v>
      </c>
      <c r="I8" s="14" t="str">
        <f t="shared" si="2"/>
        <v>Não participa</v>
      </c>
      <c r="J8" s="14" t="str">
        <f t="shared" si="0"/>
        <v>Participa</v>
      </c>
    </row>
    <row r="9" spans="1:14" x14ac:dyDescent="0.25">
      <c r="A9" s="18">
        <v>6</v>
      </c>
      <c r="B9" s="14" t="s">
        <v>12</v>
      </c>
      <c r="C9" s="14" t="s">
        <v>18</v>
      </c>
      <c r="D9" s="14" t="s">
        <v>22</v>
      </c>
      <c r="E9" s="18">
        <v>13</v>
      </c>
      <c r="F9" s="18">
        <v>48</v>
      </c>
      <c r="G9" s="18">
        <v>1.51</v>
      </c>
      <c r="H9" s="14" t="str">
        <f t="shared" si="1"/>
        <v>Juvenil</v>
      </c>
      <c r="I9" s="14" t="str">
        <f t="shared" si="2"/>
        <v>Não participa</v>
      </c>
      <c r="J9" s="14" t="str">
        <f t="shared" si="0"/>
        <v>Não Participa</v>
      </c>
    </row>
    <row r="10" spans="1:14" x14ac:dyDescent="0.25">
      <c r="A10" s="18">
        <v>7</v>
      </c>
      <c r="B10" s="14" t="s">
        <v>15</v>
      </c>
      <c r="C10" s="14" t="s">
        <v>18</v>
      </c>
      <c r="D10" s="14" t="s">
        <v>19</v>
      </c>
      <c r="E10" s="18">
        <v>32</v>
      </c>
      <c r="F10" s="18">
        <v>59</v>
      </c>
      <c r="G10" s="18">
        <v>1.62</v>
      </c>
      <c r="H10" s="14" t="str">
        <f t="shared" si="1"/>
        <v>Master</v>
      </c>
      <c r="I10" s="14" t="str">
        <f t="shared" si="2"/>
        <v>Não participa</v>
      </c>
      <c r="J10" s="14" t="str">
        <f t="shared" si="0"/>
        <v>Participa</v>
      </c>
    </row>
    <row r="11" spans="1:14" x14ac:dyDescent="0.25">
      <c r="A11" s="18">
        <v>8</v>
      </c>
      <c r="B11" s="14" t="s">
        <v>13</v>
      </c>
      <c r="C11" s="14" t="s">
        <v>18</v>
      </c>
      <c r="D11" s="14" t="s">
        <v>19</v>
      </c>
      <c r="E11" s="18">
        <v>19</v>
      </c>
      <c r="F11" s="18">
        <v>65</v>
      </c>
      <c r="G11" s="18">
        <v>1.69</v>
      </c>
      <c r="H11" s="14" t="str">
        <f t="shared" si="1"/>
        <v>Profissional</v>
      </c>
      <c r="I11" s="14" t="str">
        <f t="shared" si="2"/>
        <v>Não participa</v>
      </c>
      <c r="J11" s="14" t="str">
        <f t="shared" si="0"/>
        <v>Participa</v>
      </c>
    </row>
    <row r="12" spans="1:14" x14ac:dyDescent="0.25">
      <c r="A12" s="18">
        <v>9</v>
      </c>
      <c r="B12" s="14" t="s">
        <v>14</v>
      </c>
      <c r="C12" s="14" t="s">
        <v>17</v>
      </c>
      <c r="D12" s="14" t="s">
        <v>19</v>
      </c>
      <c r="E12" s="18">
        <v>17</v>
      </c>
      <c r="F12" s="18">
        <v>56</v>
      </c>
      <c r="G12" s="18">
        <v>1.77</v>
      </c>
      <c r="H12" s="14" t="str">
        <f t="shared" si="1"/>
        <v>Juvenil</v>
      </c>
      <c r="I12" s="14" t="str">
        <f t="shared" si="2"/>
        <v>Participa</v>
      </c>
      <c r="J12" s="14" t="str">
        <f t="shared" si="0"/>
        <v>Participa</v>
      </c>
    </row>
    <row r="13" spans="1:14" x14ac:dyDescent="0.25">
      <c r="A13" s="18">
        <v>10</v>
      </c>
      <c r="B13" s="14" t="s">
        <v>16</v>
      </c>
      <c r="C13" s="14" t="s">
        <v>18</v>
      </c>
      <c r="D13" s="14" t="s">
        <v>20</v>
      </c>
      <c r="E13" s="18">
        <v>24</v>
      </c>
      <c r="F13" s="18">
        <v>78</v>
      </c>
      <c r="G13" s="18">
        <v>1.82</v>
      </c>
      <c r="H13" s="14" t="str">
        <f t="shared" si="1"/>
        <v>Profissional</v>
      </c>
      <c r="I13" s="14" t="str">
        <f t="shared" si="2"/>
        <v>Não participa</v>
      </c>
      <c r="J13" s="14" t="str">
        <f t="shared" si="0"/>
        <v>Não Participa</v>
      </c>
    </row>
    <row r="15" spans="1:14" x14ac:dyDescent="0.25">
      <c r="B15" s="19" t="s">
        <v>23</v>
      </c>
      <c r="C15" s="19"/>
      <c r="D15" s="19"/>
      <c r="E15" s="14">
        <f>MAX(E4:E13)</f>
        <v>32</v>
      </c>
      <c r="F15" s="14">
        <f>MAX(F4:F13)</f>
        <v>78</v>
      </c>
      <c r="G15" s="16"/>
      <c r="H15" s="16"/>
      <c r="I15" s="16"/>
      <c r="J15" s="16"/>
    </row>
    <row r="16" spans="1:14" x14ac:dyDescent="0.25">
      <c r="B16" s="19" t="s">
        <v>24</v>
      </c>
      <c r="C16" s="19"/>
      <c r="D16" s="19"/>
      <c r="E16" s="14">
        <f>MIN(E4:E13)</f>
        <v>13</v>
      </c>
      <c r="F16" s="14">
        <f>MIN(F4:F13)</f>
        <v>48</v>
      </c>
      <c r="G16" s="16"/>
      <c r="H16" s="16"/>
      <c r="I16" s="16"/>
      <c r="J16" s="16"/>
    </row>
    <row r="17" spans="2:10" x14ac:dyDescent="0.25">
      <c r="B17" s="19" t="s">
        <v>25</v>
      </c>
      <c r="C17" s="19"/>
      <c r="D17" s="19"/>
      <c r="E17" s="14">
        <f>AVERAGE(E4:E13)</f>
        <v>19.600000000000001</v>
      </c>
      <c r="F17" s="14">
        <f>AVERAGE(F4:F13)</f>
        <v>61.9</v>
      </c>
      <c r="G17" s="16"/>
      <c r="H17" s="16"/>
      <c r="I17" s="16"/>
      <c r="J17" s="16"/>
    </row>
    <row r="18" spans="2:10" x14ac:dyDescent="0.25">
      <c r="B18" s="19" t="s">
        <v>43</v>
      </c>
      <c r="C18" s="19"/>
      <c r="D18" s="19"/>
      <c r="E18" s="14">
        <f>SUM(E4:E13)</f>
        <v>196</v>
      </c>
      <c r="F18" s="14">
        <f>SUM(F4:F13)</f>
        <v>619</v>
      </c>
      <c r="G18" s="16"/>
      <c r="H18" s="16"/>
      <c r="I18" s="16"/>
      <c r="J18" s="16"/>
    </row>
  </sheetData>
  <mergeCells count="5">
    <mergeCell ref="A1:J1"/>
    <mergeCell ref="B15:D15"/>
    <mergeCell ref="B16:D16"/>
    <mergeCell ref="B17:D17"/>
    <mergeCell ref="B18:D18"/>
  </mergeCells>
  <conditionalFormatting sqref="A4:J4">
    <cfRule type="expression" dxfId="1" priority="2">
      <formula>$J$4="Não Participa"</formula>
    </cfRule>
    <cfRule type="expression" dxfId="0" priority="1">
      <formula>$J$4="Participa"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7FF1-4980-4D9E-BF10-32FB909CD4B6}">
  <dimension ref="A1:L14"/>
  <sheetViews>
    <sheetView showGridLines="0" zoomScale="136" zoomScaleNormal="136" workbookViewId="0">
      <selection activeCell="C14" sqref="C14"/>
    </sheetView>
  </sheetViews>
  <sheetFormatPr defaultRowHeight="15" x14ac:dyDescent="0.25"/>
  <cols>
    <col min="1" max="1" width="13.28515625" bestFit="1" customWidth="1"/>
    <col min="2" max="2" width="13.28515625" customWidth="1"/>
    <col min="3" max="3" width="11.42578125" bestFit="1" customWidth="1"/>
    <col min="4" max="4" width="10.85546875" bestFit="1" customWidth="1"/>
    <col min="5" max="5" width="12.28515625" bestFit="1" customWidth="1"/>
    <col min="11" max="11" width="14.140625" bestFit="1" customWidth="1"/>
  </cols>
  <sheetData>
    <row r="1" spans="1:12" x14ac:dyDescent="0.25">
      <c r="A1" s="23" t="s">
        <v>38</v>
      </c>
      <c r="B1" s="23"/>
      <c r="C1" s="23"/>
      <c r="D1" s="23"/>
      <c r="E1" s="23"/>
    </row>
    <row r="2" spans="1:12" x14ac:dyDescent="0.25">
      <c r="A2" s="3" t="s">
        <v>27</v>
      </c>
      <c r="B2" s="3" t="s">
        <v>37</v>
      </c>
      <c r="C2" s="3" t="s">
        <v>28</v>
      </c>
      <c r="D2" s="3" t="s">
        <v>29</v>
      </c>
      <c r="E2" s="3" t="s">
        <v>34</v>
      </c>
    </row>
    <row r="3" spans="1:12" x14ac:dyDescent="0.25">
      <c r="A3" s="1" t="s">
        <v>30</v>
      </c>
      <c r="B3" s="1">
        <v>2</v>
      </c>
      <c r="C3" s="1">
        <v>5</v>
      </c>
      <c r="D3" s="2">
        <v>129</v>
      </c>
      <c r="E3" s="12">
        <f>C3*D3</f>
        <v>645</v>
      </c>
    </row>
    <row r="4" spans="1:12" x14ac:dyDescent="0.25">
      <c r="A4" s="1" t="s">
        <v>31</v>
      </c>
      <c r="B4" s="1">
        <v>1</v>
      </c>
      <c r="C4" s="1">
        <v>20</v>
      </c>
      <c r="D4" s="2">
        <v>58</v>
      </c>
      <c r="E4" s="12">
        <f t="shared" ref="E4:E8" si="0">C4*D4</f>
        <v>1160</v>
      </c>
    </row>
    <row r="5" spans="1:12" x14ac:dyDescent="0.25">
      <c r="A5" s="1" t="s">
        <v>32</v>
      </c>
      <c r="B5" s="1">
        <v>5</v>
      </c>
      <c r="C5" s="1">
        <v>10</v>
      </c>
      <c r="D5" s="2">
        <v>189</v>
      </c>
      <c r="E5" s="12">
        <f t="shared" si="0"/>
        <v>1890</v>
      </c>
    </row>
    <row r="6" spans="1:12" x14ac:dyDescent="0.25">
      <c r="A6" s="1" t="s">
        <v>33</v>
      </c>
      <c r="B6" s="1">
        <v>8</v>
      </c>
      <c r="C6" s="1">
        <v>20</v>
      </c>
      <c r="D6" s="2">
        <v>66</v>
      </c>
      <c r="E6" s="12">
        <f t="shared" si="0"/>
        <v>1320</v>
      </c>
    </row>
    <row r="7" spans="1:12" x14ac:dyDescent="0.25">
      <c r="A7" s="1" t="s">
        <v>35</v>
      </c>
      <c r="B7" s="1">
        <v>10</v>
      </c>
      <c r="C7" s="1">
        <v>20</v>
      </c>
      <c r="D7" s="2">
        <v>180</v>
      </c>
      <c r="E7" s="12">
        <f t="shared" si="0"/>
        <v>3600</v>
      </c>
    </row>
    <row r="8" spans="1:12" x14ac:dyDescent="0.25">
      <c r="A8" s="1" t="s">
        <v>36</v>
      </c>
      <c r="B8" s="1">
        <v>3</v>
      </c>
      <c r="C8" s="1">
        <v>2</v>
      </c>
      <c r="D8" s="2">
        <v>146</v>
      </c>
      <c r="E8" s="12">
        <f t="shared" si="0"/>
        <v>292</v>
      </c>
    </row>
    <row r="9" spans="1:12" x14ac:dyDescent="0.25">
      <c r="A9" s="4" t="s">
        <v>39</v>
      </c>
      <c r="B9" s="4">
        <f>SUM(B3:B8)</f>
        <v>29</v>
      </c>
      <c r="C9" s="4">
        <f>SUM(C3:C5,C8)</f>
        <v>37</v>
      </c>
      <c r="D9" s="11">
        <f>SUM(D3:D8)</f>
        <v>768</v>
      </c>
      <c r="E9" s="11">
        <f>SUM(E3:E8)</f>
        <v>8907</v>
      </c>
    </row>
    <row r="11" spans="1:12" ht="15.75" thickBot="1" x14ac:dyDescent="0.3"/>
    <row r="12" spans="1:12" ht="23.25" x14ac:dyDescent="0.35">
      <c r="I12" s="5"/>
      <c r="J12" s="7" t="s">
        <v>40</v>
      </c>
      <c r="K12" s="8" t="s">
        <v>42</v>
      </c>
      <c r="L12" s="6"/>
    </row>
    <row r="13" spans="1:12" ht="24" thickBot="1" x14ac:dyDescent="0.4">
      <c r="I13" s="5"/>
      <c r="J13" s="9" t="s">
        <v>41</v>
      </c>
      <c r="K13" s="10" t="s">
        <v>44</v>
      </c>
      <c r="L13" s="6"/>
    </row>
    <row r="14" spans="1:12" ht="23.25" x14ac:dyDescent="0.35">
      <c r="I14" s="5"/>
      <c r="J14" s="5"/>
      <c r="K14" s="5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Planilha3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Domingues Filho - VOT</dc:creator>
  <cp:lastModifiedBy>luiz</cp:lastModifiedBy>
  <cp:lastPrinted>2019-05-08T19:27:55Z</cp:lastPrinted>
  <dcterms:created xsi:type="dcterms:W3CDTF">2019-05-08T16:15:13Z</dcterms:created>
  <dcterms:modified xsi:type="dcterms:W3CDTF">2019-05-14T02:53:47Z</dcterms:modified>
</cp:coreProperties>
</file>